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HSA 資本增長估算 - HSA 資本增長估算" sheetId="1" r:id="rId4"/>
  </sheets>
</workbook>
</file>

<file path=xl/sharedStrings.xml><?xml version="1.0" encoding="utf-8"?>
<sst xmlns="http://schemas.openxmlformats.org/spreadsheetml/2006/main" uniqueCount="13">
  <si>
    <t>HSA 資本增長估算</t>
  </si>
  <si>
    <t>年齡
Age</t>
  </si>
  <si>
    <t>年份
Year</t>
  </si>
  <si>
    <t>年存入上限
Contribution Limit</t>
  </si>
  <si>
    <t>當年資本利得
Capital Gain</t>
  </si>
  <si>
    <t xml:space="preserve">年末總資本
End-of-Year Total capital </t>
  </si>
  <si>
    <t>變數設定：</t>
  </si>
  <si>
    <t>首年年份</t>
  </si>
  <si>
    <t>首年HSA上限</t>
  </si>
  <si>
    <t>HSA年度增加比例</t>
  </si>
  <si>
    <t>每年投資回報率</t>
  </si>
  <si>
    <t>55歲後額外上限</t>
  </si>
  <si>
    <t>*請自由調整上方四個數值來更改計算結果
*55歲之後會自動增加上方設定的額外上限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</si>
</sst>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&quot;$&quot;#,##0.00"/>
    <numFmt numFmtId="60" formatCode="&quot;$&quot;#,##0"/>
    <numFmt numFmtId="61" formatCode="0.0%"/>
  </numFmts>
  <fonts count="5">
    <font>
      <sz val="10"/>
      <color indexed="8"/>
      <name val="Helvetica Neue"/>
    </font>
    <font>
      <sz val="12"/>
      <color indexed="8"/>
      <name val="Helvetica Neue"/>
    </font>
    <font>
      <b val="1"/>
      <sz val="10"/>
      <color indexed="9"/>
      <name val="Helvetica Neue"/>
    </font>
    <font>
      <sz val="10"/>
      <color indexed="8"/>
      <name val="Helvetica Neue Medium"/>
    </font>
    <font>
      <b val="1"/>
      <sz val="10"/>
      <color indexed="8"/>
      <name val="Helvetica Neue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</fills>
  <borders count="18">
    <border>
      <left/>
      <right/>
      <top/>
      <bottom/>
      <diagonal/>
    </border>
    <border>
      <left style="thin">
        <color indexed="11"/>
      </left>
      <right style="thin">
        <color indexed="9"/>
      </right>
      <top style="thin">
        <color indexed="11"/>
      </top>
      <bottom style="thin">
        <color indexed="12"/>
      </bottom>
      <diagonal/>
    </border>
    <border>
      <left style="thin">
        <color indexed="9"/>
      </left>
      <right style="thin">
        <color indexed="9"/>
      </right>
      <top style="thin">
        <color indexed="11"/>
      </top>
      <bottom style="thin">
        <color indexed="12"/>
      </bottom>
      <diagonal/>
    </border>
    <border>
      <left style="thin">
        <color indexed="9"/>
      </left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11"/>
      </left>
      <right style="thin">
        <color indexed="11"/>
      </right>
      <top style="thin">
        <color indexed="12"/>
      </top>
      <bottom style="thin">
        <color indexed="11"/>
      </bottom>
      <diagonal/>
    </border>
    <border>
      <left style="thin">
        <color indexed="11"/>
      </left>
      <right style="thin">
        <color indexed="12"/>
      </right>
      <top style="thin">
        <color indexed="12"/>
      </top>
      <bottom style="thin">
        <color indexed="11"/>
      </bottom>
      <diagonal/>
    </border>
    <border>
      <left style="thin">
        <color indexed="12"/>
      </left>
      <right style="thin">
        <color indexed="11"/>
      </right>
      <top style="thin">
        <color indexed="12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2"/>
      </top>
      <bottom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2"/>
      </right>
      <top style="thin">
        <color indexed="11"/>
      </top>
      <bottom style="thin">
        <color indexed="11"/>
      </bottom>
      <diagonal/>
    </border>
    <border>
      <left style="thin">
        <color indexed="12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>
        <color indexed="8"/>
      </right>
      <top style="thin">
        <color indexed="11"/>
      </top>
      <bottom style="thin">
        <color indexed="11"/>
      </bottom>
      <diagonal/>
    </border>
    <border>
      <left>
        <color indexed="8"/>
      </left>
      <right style="thin">
        <color indexed="11"/>
      </right>
      <top>
        <color indexed="8"/>
      </top>
      <bottom style="thin">
        <color indexed="11"/>
      </bottom>
      <diagonal/>
    </border>
    <border>
      <left style="thin">
        <color indexed="11"/>
      </left>
      <right>
        <color indexed="8"/>
      </right>
      <top>
        <color indexed="8"/>
      </top>
      <bottom style="thin">
        <color indexed="11"/>
      </bottom>
      <diagonal/>
    </border>
    <border>
      <left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>
        <color indexed="8"/>
      </left>
      <right style="thin">
        <color indexed="11"/>
      </right>
      <top style="thin">
        <color indexed="11"/>
      </top>
      <bottom>
        <color indexed="8"/>
      </bottom>
      <diagonal/>
    </border>
    <border>
      <left style="thin">
        <color indexed="11"/>
      </left>
      <right>
        <color indexed="8"/>
      </right>
      <top style="thin">
        <color indexed="11"/>
      </top>
      <bottom>
        <color indexed="8"/>
      </bottom>
      <diagonal/>
    </border>
    <border>
      <left style="thin">
        <color indexed="11"/>
      </left>
      <right style="thin">
        <color indexed="11"/>
      </right>
      <top>
        <color indexed="8"/>
      </top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42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49" fontId="2" fillId="2" borderId="1" applyNumberFormat="1" applyFont="1" applyFill="1" applyBorder="1" applyAlignment="1" applyProtection="0">
      <alignment horizontal="center" vertical="center" wrapText="1"/>
    </xf>
    <xf numFmtId="49" fontId="2" fillId="2" borderId="2" applyNumberFormat="1" applyFont="1" applyFill="1" applyBorder="1" applyAlignment="1" applyProtection="0">
      <alignment horizontal="center" vertical="center" wrapText="1"/>
    </xf>
    <xf numFmtId="0" fontId="2" fillId="2" borderId="2" applyNumberFormat="0" applyFont="1" applyFill="1" applyBorder="1" applyAlignment="1" applyProtection="0">
      <alignment horizontal="center" vertical="center" wrapText="1"/>
    </xf>
    <xf numFmtId="0" fontId="2" fillId="2" borderId="3" applyNumberFormat="0" applyFont="1" applyFill="1" applyBorder="1" applyAlignment="1" applyProtection="0">
      <alignment horizontal="center" vertical="center" wrapText="1"/>
    </xf>
    <xf numFmtId="0" fontId="3" borderId="4" applyNumberFormat="1" applyFont="1" applyFill="0" applyBorder="1" applyAlignment="1" applyProtection="0">
      <alignment horizontal="center" vertical="center" wrapText="1"/>
    </xf>
    <xf numFmtId="0" fontId="3" borderId="5" applyNumberFormat="1" applyFont="1" applyFill="0" applyBorder="1" applyAlignment="1" applyProtection="0">
      <alignment horizontal="center" vertical="center" wrapText="1"/>
    </xf>
    <xf numFmtId="59" fontId="0" borderId="6" applyNumberFormat="1" applyFont="1" applyFill="0" applyBorder="1" applyAlignment="1" applyProtection="0">
      <alignment horizontal="center" vertical="center" wrapText="1"/>
    </xf>
    <xf numFmtId="59" fontId="0" borderId="4" applyNumberFormat="1" applyFont="1" applyFill="0" applyBorder="1" applyAlignment="1" applyProtection="0">
      <alignment horizontal="center" vertical="center" wrapText="1"/>
    </xf>
    <xf numFmtId="0" fontId="0" borderId="4" applyNumberFormat="0" applyFont="1" applyFill="0" applyBorder="1" applyAlignment="1" applyProtection="0">
      <alignment horizontal="center" vertical="center" wrapText="1"/>
    </xf>
    <xf numFmtId="0" fontId="0" borderId="7" applyNumberFormat="0" applyFont="1" applyFill="0" applyBorder="1" applyAlignment="1" applyProtection="0">
      <alignment vertical="top" wrapText="1"/>
    </xf>
    <xf numFmtId="0" fontId="3" borderId="8" applyNumberFormat="1" applyFont="1" applyFill="0" applyBorder="1" applyAlignment="1" applyProtection="0">
      <alignment horizontal="center" vertical="center" wrapText="1"/>
    </xf>
    <xf numFmtId="0" fontId="3" borderId="9" applyNumberFormat="1" applyFont="1" applyFill="0" applyBorder="1" applyAlignment="1" applyProtection="0">
      <alignment horizontal="center" vertical="center" wrapText="1"/>
    </xf>
    <xf numFmtId="59" fontId="0" fillId="3" borderId="10" applyNumberFormat="1" applyFont="1" applyFill="1" applyBorder="1" applyAlignment="1" applyProtection="0">
      <alignment horizontal="center" vertical="center" wrapText="1"/>
    </xf>
    <xf numFmtId="59" fontId="0" fillId="3" borderId="8" applyNumberFormat="1" applyFont="1" applyFill="1" applyBorder="1" applyAlignment="1" applyProtection="0">
      <alignment horizontal="center" vertical="center" wrapText="1"/>
    </xf>
    <xf numFmtId="0" fontId="0" fillId="3" borderId="11" applyNumberFormat="0" applyFont="1" applyFill="1" applyBorder="1" applyAlignment="1" applyProtection="0">
      <alignment horizontal="center" vertical="center" wrapText="1"/>
    </xf>
    <xf numFmtId="49" fontId="4" fillId="4" borderId="12" applyNumberFormat="1" applyFont="1" applyFill="1" applyBorder="1" applyAlignment="1" applyProtection="0">
      <alignment vertical="top" wrapText="1"/>
    </xf>
    <xf numFmtId="0" fontId="0" fillId="3" borderId="13" applyNumberFormat="0" applyFont="1" applyFill="1" applyBorder="1" applyAlignment="1" applyProtection="0">
      <alignment vertical="top" wrapText="1"/>
    </xf>
    <xf numFmtId="59" fontId="0" borderId="10" applyNumberFormat="1" applyFont="1" applyFill="0" applyBorder="1" applyAlignment="1" applyProtection="0">
      <alignment horizontal="center" vertical="center" wrapText="1"/>
    </xf>
    <xf numFmtId="59" fontId="0" borderId="8" applyNumberFormat="1" applyFont="1" applyFill="0" applyBorder="1" applyAlignment="1" applyProtection="0">
      <alignment horizontal="center" vertical="center" wrapText="1"/>
    </xf>
    <xf numFmtId="0" fontId="0" borderId="11" applyNumberFormat="0" applyFont="1" applyFill="0" applyBorder="1" applyAlignment="1" applyProtection="0">
      <alignment vertical="top" wrapText="1"/>
    </xf>
    <xf numFmtId="49" fontId="0" fillId="4" borderId="14" applyNumberFormat="1" applyFont="1" applyFill="1" applyBorder="1" applyAlignment="1" applyProtection="0">
      <alignment horizontal="left" vertical="center" wrapText="1"/>
    </xf>
    <xf numFmtId="0" fontId="0" fillId="4" borderId="11" applyNumberFormat="1" applyFont="1" applyFill="1" applyBorder="1" applyAlignment="1" applyProtection="0">
      <alignment horizontal="center" vertical="center" wrapText="1"/>
    </xf>
    <xf numFmtId="60" fontId="0" fillId="4" borderId="11" applyNumberFormat="1" applyFont="1" applyFill="1" applyBorder="1" applyAlignment="1" applyProtection="0">
      <alignment horizontal="center" vertical="center" wrapText="1"/>
    </xf>
    <xf numFmtId="0" fontId="0" borderId="11" applyNumberFormat="0" applyFont="1" applyFill="0" applyBorder="1" applyAlignment="1" applyProtection="0">
      <alignment horizontal="center" vertical="center" wrapText="1"/>
    </xf>
    <xf numFmtId="61" fontId="0" fillId="4" borderId="11" applyNumberFormat="1" applyFont="1" applyFill="1" applyBorder="1" applyAlignment="1" applyProtection="0">
      <alignment horizontal="center" vertical="center" wrapText="1"/>
    </xf>
    <xf numFmtId="49" fontId="0" fillId="4" borderId="15" applyNumberFormat="1" applyFont="1" applyFill="1" applyBorder="1" applyAlignment="1" applyProtection="0">
      <alignment horizontal="left" vertical="center" wrapText="1"/>
    </xf>
    <xf numFmtId="9" fontId="0" fillId="4" borderId="16" applyNumberFormat="1" applyFont="1" applyFill="1" applyBorder="1" applyAlignment="1" applyProtection="0">
      <alignment horizontal="center" vertical="center" wrapText="1"/>
    </xf>
    <xf numFmtId="0" fontId="0" borderId="8" applyNumberFormat="0" applyFont="1" applyFill="0" applyBorder="1" applyAlignment="1" applyProtection="0">
      <alignment horizontal="center" vertical="center" wrapText="1"/>
    </xf>
    <xf numFmtId="49" fontId="0" fillId="4" borderId="17" applyNumberFormat="1" applyFont="1" applyFill="1" applyBorder="1" applyAlignment="1" applyProtection="0">
      <alignment horizontal="left" vertical="center" wrapText="1"/>
    </xf>
    <xf numFmtId="60" fontId="0" fillId="4" borderId="13" applyNumberFormat="1" applyFont="1" applyFill="1" applyBorder="1" applyAlignment="1" applyProtection="0">
      <alignment horizontal="center" vertical="center" wrapText="1"/>
    </xf>
    <xf numFmtId="0" fontId="0" fillId="3" borderId="8" applyNumberFormat="0" applyFont="1" applyFill="1" applyBorder="1" applyAlignment="1" applyProtection="0">
      <alignment horizontal="center" vertical="center" wrapText="1"/>
    </xf>
    <xf numFmtId="0" fontId="0" fillId="3" borderId="8" applyNumberFormat="0" applyFont="1" applyFill="1" applyBorder="1" applyAlignment="1" applyProtection="0">
      <alignment vertical="top" wrapText="1"/>
    </xf>
    <xf numFmtId="0" fontId="0" borderId="8" applyNumberFormat="0" applyFont="1" applyFill="0" applyBorder="1" applyAlignment="1" applyProtection="0">
      <alignment vertical="top" wrapText="1"/>
    </xf>
    <xf numFmtId="49" fontId="0" fillId="3" borderId="8" applyNumberFormat="1" applyFont="1" applyFill="1" applyBorder="1" applyAlignment="1" applyProtection="0">
      <alignment horizontal="left" vertical="center" wrapText="1"/>
    </xf>
    <xf numFmtId="0" fontId="3" fillId="5" borderId="8" applyNumberFormat="1" applyFont="1" applyFill="1" applyBorder="1" applyAlignment="1" applyProtection="0">
      <alignment horizontal="center" vertical="center" wrapText="1"/>
    </xf>
    <xf numFmtId="0" fontId="3" fillId="5" borderId="9" applyNumberFormat="1" applyFont="1" applyFill="1" applyBorder="1" applyAlignment="1" applyProtection="0">
      <alignment horizontal="center" vertical="center" wrapText="1"/>
    </xf>
    <xf numFmtId="59" fontId="0" fillId="5" borderId="10" applyNumberFormat="1" applyFont="1" applyFill="1" applyBorder="1" applyAlignment="1" applyProtection="0">
      <alignment horizontal="center" vertical="center" wrapText="1"/>
    </xf>
    <xf numFmtId="59" fontId="0" fillId="5" borderId="8" applyNumberFormat="1" applyFont="1" applyFill="1" applyBorder="1" applyAlignment="1" applyProtection="0">
      <alignment horizontal="center" vertical="center" wrapText="1"/>
    </xf>
    <xf numFmtId="0" fontId="0" fillId="5" borderId="8" applyNumberFormat="0" applyFont="1" applyFill="1" applyBorder="1" applyAlignment="1" applyProtection="0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ffe"/>
      <rgbColor rgb="ff00a2ff"/>
      <rgbColor rgb="ffc8c8c8"/>
      <rgbColor rgb="ff89847f"/>
      <rgbColor rgb="fff7f7f6"/>
      <rgbColor rgb="ffd5d5d5"/>
      <rgbColor rgb="fffff05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2:H43"/>
  <sheetViews>
    <sheetView workbookViewId="0" showGridLines="0" defaultGridColor="1">
      <pane topLeftCell="C3" xSplit="2" ySplit="2" activePane="bottomRight" state="frozen"/>
    </sheetView>
  </sheetViews>
  <sheetFormatPr defaultColWidth="16.3333" defaultRowHeight="19.9" customHeight="1" outlineLevelRow="0" outlineLevelCol="0"/>
  <cols>
    <col min="1" max="1" width="4.85156" style="1" customWidth="1"/>
    <col min="2" max="2" width="10.4531" style="1" customWidth="1"/>
    <col min="3" max="4" width="16.3516" style="1" customWidth="1"/>
    <col min="5" max="5" width="22.0156" style="1" customWidth="1"/>
    <col min="6" max="6" width="2.28125" style="1" customWidth="1"/>
    <col min="7" max="7" width="14.9219" style="1" customWidth="1"/>
    <col min="8" max="8" width="33.0234" style="1" customWidth="1"/>
    <col min="9" max="16384" width="16.3516" style="1" customWidth="1"/>
  </cols>
  <sheetData>
    <row r="1" ht="31" customHeight="1">
      <c r="A1" t="s" s="2">
        <v>0</v>
      </c>
      <c r="B1" s="2"/>
      <c r="C1" s="2"/>
      <c r="D1" s="2"/>
      <c r="E1" s="2"/>
      <c r="F1" s="2"/>
      <c r="G1" s="2"/>
      <c r="H1" s="2"/>
    </row>
    <row r="2" ht="34.45" customHeight="1">
      <c r="A2" t="s" s="3">
        <v>1</v>
      </c>
      <c r="B2" t="s" s="4">
        <v>2</v>
      </c>
      <c r="C2" t="s" s="4">
        <v>3</v>
      </c>
      <c r="D2" t="s" s="4">
        <v>4</v>
      </c>
      <c r="E2" t="s" s="4">
        <v>5</v>
      </c>
      <c r="F2" s="5"/>
      <c r="G2" s="5"/>
      <c r="H2" s="6"/>
    </row>
    <row r="3" ht="20.45" customHeight="1">
      <c r="A3" s="7">
        <v>25</v>
      </c>
      <c r="B3" s="8">
        <f>H5</f>
        <v>2021</v>
      </c>
      <c r="C3" s="9">
        <f>H6</f>
        <v>3600</v>
      </c>
      <c r="D3" s="10">
        <f>ROUND(C3*H8,2)</f>
        <v>288</v>
      </c>
      <c r="E3" s="10">
        <f>C3+D3</f>
        <v>3888</v>
      </c>
      <c r="F3" s="11"/>
      <c r="G3" s="12"/>
      <c r="H3" s="12"/>
    </row>
    <row r="4" ht="22.5" customHeight="1">
      <c r="A4" s="13">
        <v>26</v>
      </c>
      <c r="B4" s="14">
        <f>$B3+1</f>
        <v>2022</v>
      </c>
      <c r="C4" s="15">
        <f>ROUND(C3*(1+$H$7),2)</f>
        <v>3654</v>
      </c>
      <c r="D4" s="16">
        <f>(C4+E3)*$H$8</f>
        <v>603.36</v>
      </c>
      <c r="E4" s="16">
        <f>C4+E3+D4</f>
        <v>8145.36</v>
      </c>
      <c r="F4" s="17"/>
      <c r="G4" t="s" s="18">
        <v>6</v>
      </c>
      <c r="H4" s="19"/>
    </row>
    <row r="5" ht="22.5" customHeight="1">
      <c r="A5" s="13">
        <v>27</v>
      </c>
      <c r="B5" s="14">
        <f>$B4+1</f>
        <v>2023</v>
      </c>
      <c r="C5" s="20">
        <f>ROUND(C4*(1+$H$7),2)</f>
        <v>3708.81</v>
      </c>
      <c r="D5" s="21">
        <f>(C5+E4)*$H$8</f>
        <v>948.3336</v>
      </c>
      <c r="E5" s="21">
        <f>C5+E4+D5</f>
        <v>12802.5036</v>
      </c>
      <c r="F5" s="22"/>
      <c r="G5" t="s" s="23">
        <v>7</v>
      </c>
      <c r="H5" s="24">
        <v>2021</v>
      </c>
    </row>
    <row r="6" ht="22.5" customHeight="1">
      <c r="A6" s="13">
        <v>28</v>
      </c>
      <c r="B6" s="14">
        <f>$B5+1</f>
        <v>2024</v>
      </c>
      <c r="C6" s="15">
        <f>ROUND(C5*(1+$H$7),2)</f>
        <v>3764.44</v>
      </c>
      <c r="D6" s="16">
        <f>(C6+E5)*$H$8</f>
        <v>1325.355488</v>
      </c>
      <c r="E6" s="16">
        <f>C6+E5+D6</f>
        <v>17892.299088</v>
      </c>
      <c r="F6" s="17"/>
      <c r="G6" t="s" s="23">
        <v>8</v>
      </c>
      <c r="H6" s="25">
        <v>3600</v>
      </c>
    </row>
    <row r="7" ht="22.5" customHeight="1">
      <c r="A7" s="13">
        <v>29</v>
      </c>
      <c r="B7" s="14">
        <f>$B6+1</f>
        <v>2025</v>
      </c>
      <c r="C7" s="20">
        <f>ROUND(C6*(1+$H$7),2)</f>
        <v>3820.91</v>
      </c>
      <c r="D7" s="21">
        <f>(C7+E6)*$H$8</f>
        <v>1737.05672704</v>
      </c>
      <c r="E7" s="21">
        <f>C7+E6+D7</f>
        <v>23450.26581504</v>
      </c>
      <c r="F7" s="26"/>
      <c r="G7" t="s" s="23">
        <v>9</v>
      </c>
      <c r="H7" s="27">
        <v>0.015</v>
      </c>
    </row>
    <row r="8" ht="22.5" customHeight="1">
      <c r="A8" s="13">
        <v>30</v>
      </c>
      <c r="B8" s="14">
        <f>$B7+1</f>
        <v>2026</v>
      </c>
      <c r="C8" s="15">
        <f>ROUND(C7*(1+$H$7),2)</f>
        <v>3878.22</v>
      </c>
      <c r="D8" s="16">
        <f>(C8+E7)*$H$8</f>
        <v>2186.2788652032</v>
      </c>
      <c r="E8" s="16">
        <f>C8+E7+D8</f>
        <v>29514.7646802432</v>
      </c>
      <c r="F8" s="17"/>
      <c r="G8" t="s" s="28">
        <v>10</v>
      </c>
      <c r="H8" s="29">
        <v>0.08</v>
      </c>
    </row>
    <row r="9" ht="22.5" customHeight="1">
      <c r="A9" s="13">
        <v>31</v>
      </c>
      <c r="B9" s="14">
        <f>$B8+1</f>
        <v>2027</v>
      </c>
      <c r="C9" s="20">
        <f>ROUND(C8*(1+$H$7),2)</f>
        <v>3936.39</v>
      </c>
      <c r="D9" s="21">
        <f>(C9+E8)*$H$8</f>
        <v>2676.092374419460</v>
      </c>
      <c r="E9" s="21">
        <f>C9+E8+D9</f>
        <v>36127.2470546627</v>
      </c>
      <c r="F9" s="30"/>
      <c r="G9" t="s" s="31">
        <v>11</v>
      </c>
      <c r="H9" s="32">
        <v>1000</v>
      </c>
    </row>
    <row r="10" ht="20.2" customHeight="1">
      <c r="A10" s="13">
        <v>32</v>
      </c>
      <c r="B10" s="14">
        <f>$B9+1</f>
        <v>2028</v>
      </c>
      <c r="C10" s="15">
        <f>ROUND(C9*(1+$H$7),2)</f>
        <v>3995.44</v>
      </c>
      <c r="D10" s="16">
        <f>(C10+E9)*$H$8</f>
        <v>3209.814964373020</v>
      </c>
      <c r="E10" s="16">
        <f>C10+E9+D10</f>
        <v>43332.5020190357</v>
      </c>
      <c r="F10" s="33"/>
      <c r="G10" s="34"/>
      <c r="H10" s="34"/>
    </row>
    <row r="11" ht="20.2" customHeight="1">
      <c r="A11" s="13">
        <v>33</v>
      </c>
      <c r="B11" s="14">
        <f>$B10+1</f>
        <v>2029</v>
      </c>
      <c r="C11" s="20">
        <f>ROUND(C10*(1+$H$7),2)</f>
        <v>4055.37</v>
      </c>
      <c r="D11" s="21">
        <f>(C11+E10)*$H$8</f>
        <v>3791.029761522860</v>
      </c>
      <c r="E11" s="21">
        <f>C11+E10+D11</f>
        <v>51178.9017805586</v>
      </c>
      <c r="F11" s="30"/>
      <c r="G11" s="35"/>
      <c r="H11" s="35"/>
    </row>
    <row r="12" ht="20.2" customHeight="1">
      <c r="A12" s="13">
        <v>34</v>
      </c>
      <c r="B12" s="14">
        <f>$B11+1</f>
        <v>2030</v>
      </c>
      <c r="C12" s="15">
        <f>ROUND(C11*(1+$H$7),2)</f>
        <v>4116.2</v>
      </c>
      <c r="D12" s="16">
        <f>(C12+E11)*$H$8</f>
        <v>4423.608142444690</v>
      </c>
      <c r="E12" s="16">
        <f>C12+E11+D12</f>
        <v>59718.7099230033</v>
      </c>
      <c r="F12" s="33"/>
      <c r="G12" t="s" s="36">
        <v>12</v>
      </c>
      <c r="H12" s="34"/>
    </row>
    <row r="13" ht="20.2" customHeight="1">
      <c r="A13" s="13">
        <v>35</v>
      </c>
      <c r="B13" s="14">
        <f>$B12+1</f>
        <v>2031</v>
      </c>
      <c r="C13" s="20">
        <f>ROUND(C12*(1+$H$7),2)</f>
        <v>4177.94</v>
      </c>
      <c r="D13" s="21">
        <f>(C13+E12)*$H$8</f>
        <v>5111.731993840260</v>
      </c>
      <c r="E13" s="21">
        <f>C13+E12+D13</f>
        <v>69008.3819168436</v>
      </c>
      <c r="F13" s="30"/>
      <c r="G13" s="35"/>
      <c r="H13" s="35"/>
    </row>
    <row r="14" ht="20.2" customHeight="1">
      <c r="A14" s="13">
        <v>36</v>
      </c>
      <c r="B14" s="14">
        <f>$B13+1</f>
        <v>2032</v>
      </c>
      <c r="C14" s="15">
        <f>ROUND(C13*(1+$H$7),2)</f>
        <v>4240.61</v>
      </c>
      <c r="D14" s="16">
        <f>(C14+E13)*$H$8</f>
        <v>5859.919353347490</v>
      </c>
      <c r="E14" s="16">
        <f>C14+E13+D14</f>
        <v>79108.911270191107</v>
      </c>
      <c r="F14" s="33"/>
      <c r="G14" s="34"/>
      <c r="H14" s="34"/>
    </row>
    <row r="15" ht="20.2" customHeight="1">
      <c r="A15" s="13">
        <v>37</v>
      </c>
      <c r="B15" s="14">
        <f>$B14+1</f>
        <v>2033</v>
      </c>
      <c r="C15" s="20">
        <f>ROUND(C14*(1+$H$7),2)</f>
        <v>4304.22</v>
      </c>
      <c r="D15" s="21">
        <f>(C15+E14)*$H$8</f>
        <v>6673.050501615290</v>
      </c>
      <c r="E15" s="21">
        <f>C15+E14+D15</f>
        <v>90086.1817718064</v>
      </c>
      <c r="F15" s="30"/>
      <c r="G15" s="30"/>
      <c r="H15" s="30"/>
    </row>
    <row r="16" ht="20.2" customHeight="1">
      <c r="A16" s="13">
        <v>38</v>
      </c>
      <c r="B16" s="14">
        <f>$B15+1</f>
        <v>2034</v>
      </c>
      <c r="C16" s="15">
        <f>ROUND(C15*(1+$H$7),2)</f>
        <v>4368.78</v>
      </c>
      <c r="D16" s="16">
        <f>(C16+E15)*$H$8</f>
        <v>7556.396941744510</v>
      </c>
      <c r="E16" s="16">
        <f>C16+E15+D16</f>
        <v>102011.358713551</v>
      </c>
      <c r="F16" s="33"/>
      <c r="G16" s="33"/>
      <c r="H16" s="33"/>
    </row>
    <row r="17" ht="20.2" customHeight="1">
      <c r="A17" s="13">
        <v>39</v>
      </c>
      <c r="B17" s="14">
        <f>$B16+1</f>
        <v>2035</v>
      </c>
      <c r="C17" s="20">
        <f>ROUND(C16*(1+$H$7),2)</f>
        <v>4434.31</v>
      </c>
      <c r="D17" s="21">
        <f>(C17+E16)*$H$8</f>
        <v>8515.653497084080</v>
      </c>
      <c r="E17" s="21">
        <f>C17+E16+D17</f>
        <v>114961.322210635</v>
      </c>
      <c r="F17" s="30"/>
      <c r="G17" s="30"/>
      <c r="H17" s="30"/>
    </row>
    <row r="18" ht="20.2" customHeight="1">
      <c r="A18" s="13">
        <v>40</v>
      </c>
      <c r="B18" s="14">
        <f>$B17+1</f>
        <v>2036</v>
      </c>
      <c r="C18" s="15">
        <f>ROUND(C17*(1+$H$7),2)</f>
        <v>4500.82</v>
      </c>
      <c r="D18" s="16">
        <f>(C18+E17)*$H$8</f>
        <v>9556.971376850801</v>
      </c>
      <c r="E18" s="16">
        <f>C18+E17+D18</f>
        <v>129019.113587486</v>
      </c>
      <c r="F18" s="33"/>
      <c r="G18" s="33"/>
      <c r="H18" s="33"/>
    </row>
    <row r="19" ht="20.2" customHeight="1">
      <c r="A19" s="13">
        <v>41</v>
      </c>
      <c r="B19" s="14">
        <f>$B18+1</f>
        <v>2037</v>
      </c>
      <c r="C19" s="20">
        <f>ROUND(C18*(1+$H$7),2)</f>
        <v>4568.33</v>
      </c>
      <c r="D19" s="21">
        <f>(C19+E18)*$H$8</f>
        <v>10686.9954869989</v>
      </c>
      <c r="E19" s="21">
        <f>C19+E18+D19</f>
        <v>144274.439074485</v>
      </c>
      <c r="F19" s="30"/>
      <c r="G19" s="30"/>
      <c r="H19" s="30"/>
    </row>
    <row r="20" ht="20.2" customHeight="1">
      <c r="A20" s="13">
        <v>42</v>
      </c>
      <c r="B20" s="14">
        <f>$B19+1</f>
        <v>2038</v>
      </c>
      <c r="C20" s="15">
        <f>ROUND(C19*(1+$H$7),2)</f>
        <v>4636.85</v>
      </c>
      <c r="D20" s="16">
        <f>(C20+E19)*$H$8</f>
        <v>11912.9031259588</v>
      </c>
      <c r="E20" s="16">
        <f>C20+E19+D20</f>
        <v>160824.192200444</v>
      </c>
      <c r="F20" s="33"/>
      <c r="G20" s="33"/>
      <c r="H20" s="33"/>
    </row>
    <row r="21" ht="20.2" customHeight="1">
      <c r="A21" s="13">
        <v>43</v>
      </c>
      <c r="B21" s="14">
        <f>$B20+1</f>
        <v>2039</v>
      </c>
      <c r="C21" s="20">
        <f>ROUND(C20*(1+$H$7),2)</f>
        <v>4706.4</v>
      </c>
      <c r="D21" s="21">
        <f>(C21+E20)*$H$8</f>
        <v>13242.4473760355</v>
      </c>
      <c r="E21" s="21">
        <f>C21+E20+D21</f>
        <v>178773.03957648</v>
      </c>
      <c r="F21" s="30"/>
      <c r="G21" s="30"/>
      <c r="H21" s="30"/>
    </row>
    <row r="22" ht="20.2" customHeight="1">
      <c r="A22" s="13">
        <v>44</v>
      </c>
      <c r="B22" s="14">
        <f>$B21+1</f>
        <v>2040</v>
      </c>
      <c r="C22" s="15">
        <f>ROUND(C21*(1+$H$7),2)</f>
        <v>4777</v>
      </c>
      <c r="D22" s="16">
        <f>(C22+E21)*$H$8</f>
        <v>14684.0031661184</v>
      </c>
      <c r="E22" s="16">
        <f>C22+E21+D22</f>
        <v>198234.042742598</v>
      </c>
      <c r="F22" s="33"/>
      <c r="G22" s="33"/>
      <c r="H22" s="33"/>
    </row>
    <row r="23" ht="20.2" customHeight="1">
      <c r="A23" s="13">
        <v>45</v>
      </c>
      <c r="B23" s="14">
        <f>$B22+1</f>
        <v>2041</v>
      </c>
      <c r="C23" s="20">
        <f>ROUND(C22*(1+$H$7),2)</f>
        <v>4848.66</v>
      </c>
      <c r="D23" s="21">
        <f>(C23+E22)*$H$8</f>
        <v>16246.6162194078</v>
      </c>
      <c r="E23" s="21">
        <f>C23+E22+D23</f>
        <v>219329.318962006</v>
      </c>
      <c r="F23" s="30"/>
      <c r="G23" s="30"/>
      <c r="H23" s="30"/>
    </row>
    <row r="24" ht="20.2" customHeight="1">
      <c r="A24" s="13">
        <v>46</v>
      </c>
      <c r="B24" s="14">
        <f>$B23+1</f>
        <v>2042</v>
      </c>
      <c r="C24" s="15">
        <f>ROUND(C23*(1+$H$7),2)</f>
        <v>4921.39</v>
      </c>
      <c r="D24" s="16">
        <f>(C24+E23)*$H$8</f>
        <v>17940.0567169605</v>
      </c>
      <c r="E24" s="16">
        <f>C24+E23+D24</f>
        <v>242190.765678967</v>
      </c>
      <c r="F24" s="33"/>
      <c r="G24" s="33"/>
      <c r="H24" s="33"/>
    </row>
    <row r="25" ht="20.2" customHeight="1">
      <c r="A25" s="13">
        <v>47</v>
      </c>
      <c r="B25" s="14">
        <f>$B24+1</f>
        <v>2043</v>
      </c>
      <c r="C25" s="20">
        <f>ROUND(C24*(1+$H$7),2)</f>
        <v>4995.21</v>
      </c>
      <c r="D25" s="21">
        <f>(C25+E24)*$H$8</f>
        <v>19774.8780543174</v>
      </c>
      <c r="E25" s="21">
        <f>C25+E24+D25</f>
        <v>266960.853733284</v>
      </c>
      <c r="F25" s="30"/>
      <c r="G25" s="30"/>
      <c r="H25" s="30"/>
    </row>
    <row r="26" ht="20.2" customHeight="1">
      <c r="A26" s="13">
        <v>48</v>
      </c>
      <c r="B26" s="14">
        <f>$B25+1</f>
        <v>2044</v>
      </c>
      <c r="C26" s="15">
        <f>ROUND(C25*(1+$H$7),2)</f>
        <v>5070.14</v>
      </c>
      <c r="D26" s="16">
        <f>(C26+E25)*$H$8</f>
        <v>21762.4794986627</v>
      </c>
      <c r="E26" s="16">
        <f>C26+E25+D26</f>
        <v>293793.473231947</v>
      </c>
      <c r="F26" s="33"/>
      <c r="G26" s="33"/>
      <c r="H26" s="33"/>
    </row>
    <row r="27" ht="20.2" customHeight="1">
      <c r="A27" s="13">
        <v>49</v>
      </c>
      <c r="B27" s="14">
        <f>$B26+1</f>
        <v>2045</v>
      </c>
      <c r="C27" s="20">
        <f>ROUND(C26*(1+$H$7),2)</f>
        <v>5146.19</v>
      </c>
      <c r="D27" s="21">
        <f>(C27+E26)*$H$8</f>
        <v>23915.1730585558</v>
      </c>
      <c r="E27" s="21">
        <f>C27+E26+D27</f>
        <v>322854.836290503</v>
      </c>
      <c r="F27" s="30"/>
      <c r="G27" s="30"/>
      <c r="H27" s="30"/>
    </row>
    <row r="28" ht="20.2" customHeight="1">
      <c r="A28" s="13">
        <v>50</v>
      </c>
      <c r="B28" s="14">
        <f>$B27+1</f>
        <v>2046</v>
      </c>
      <c r="C28" s="15">
        <f>ROUND(C27*(1+$H$7),2)</f>
        <v>5223.38</v>
      </c>
      <c r="D28" s="16">
        <f>(C28+E27)*$H$8</f>
        <v>26246.2573032402</v>
      </c>
      <c r="E28" s="16">
        <f>C28+E27+D28</f>
        <v>354324.473593743</v>
      </c>
      <c r="F28" s="33"/>
      <c r="G28" s="33"/>
      <c r="H28" s="33"/>
    </row>
    <row r="29" ht="20.2" customHeight="1">
      <c r="A29" s="13">
        <v>51</v>
      </c>
      <c r="B29" s="14">
        <f>$B28+1</f>
        <v>2047</v>
      </c>
      <c r="C29" s="20">
        <f>ROUND(C28*(1+$H$7),2)</f>
        <v>5301.73</v>
      </c>
      <c r="D29" s="21">
        <f>(C29+E28)*$H$8</f>
        <v>28770.0962874994</v>
      </c>
      <c r="E29" s="21">
        <f>C29+E28+D29</f>
        <v>388396.299881242</v>
      </c>
      <c r="F29" s="30"/>
      <c r="G29" s="30"/>
      <c r="H29" s="30"/>
    </row>
    <row r="30" ht="20.2" customHeight="1">
      <c r="A30" s="13">
        <v>52</v>
      </c>
      <c r="B30" s="14">
        <f>$B29+1</f>
        <v>2048</v>
      </c>
      <c r="C30" s="15">
        <f>ROUND(C29*(1+$H$7),2)</f>
        <v>5381.26</v>
      </c>
      <c r="D30" s="16">
        <f>(C30+E29)*$H$8</f>
        <v>31502.2047904994</v>
      </c>
      <c r="E30" s="16">
        <f>C30+E29+D30</f>
        <v>425279.764671741</v>
      </c>
      <c r="F30" s="33"/>
      <c r="G30" s="33"/>
      <c r="H30" s="33"/>
    </row>
    <row r="31" ht="20.2" customHeight="1">
      <c r="A31" s="13">
        <v>53</v>
      </c>
      <c r="B31" s="14">
        <f>$B30+1</f>
        <v>2049</v>
      </c>
      <c r="C31" s="20">
        <f>ROUND(C30*(1+$H$7),2)</f>
        <v>5461.98</v>
      </c>
      <c r="D31" s="21">
        <f>(C31+E30)*$H$8</f>
        <v>34459.3395737393</v>
      </c>
      <c r="E31" s="21">
        <f>C31+E30+D31</f>
        <v>465201.08424548</v>
      </c>
      <c r="F31" s="30"/>
      <c r="G31" s="30"/>
      <c r="H31" s="30"/>
    </row>
    <row r="32" ht="20.2" customHeight="1">
      <c r="A32" s="13">
        <v>54</v>
      </c>
      <c r="B32" s="14">
        <f>$B31+1</f>
        <v>2050</v>
      </c>
      <c r="C32" s="15">
        <f>ROUND(C31*(1+$H$7),2)</f>
        <v>5543.91</v>
      </c>
      <c r="D32" s="16">
        <f>(C32+E31)*$H$8</f>
        <v>37659.5995396384</v>
      </c>
      <c r="E32" s="16">
        <f>C32+E31+D32</f>
        <v>508404.593785118</v>
      </c>
      <c r="F32" s="33"/>
      <c r="G32" s="33"/>
      <c r="H32" s="33"/>
    </row>
    <row r="33" ht="20.2" customHeight="1">
      <c r="A33" s="37">
        <v>55</v>
      </c>
      <c r="B33" s="38">
        <f>$B32+1</f>
        <v>2051</v>
      </c>
      <c r="C33" s="39">
        <f>ROUND(C32*POWER((1+H7),$A33-54),2)+H9</f>
        <v>6627.07</v>
      </c>
      <c r="D33" s="40">
        <f>(C33+E32)*$H$8</f>
        <v>41202.5331028094</v>
      </c>
      <c r="E33" s="40">
        <f>C33+E32+D33</f>
        <v>556234.196887927</v>
      </c>
      <c r="F33" s="41"/>
      <c r="G33" s="41"/>
      <c r="H33" s="41"/>
    </row>
    <row r="34" ht="20.2" customHeight="1">
      <c r="A34" s="13">
        <v>56</v>
      </c>
      <c r="B34" s="14">
        <f>$B33+1</f>
        <v>2052</v>
      </c>
      <c r="C34" s="15">
        <f>ROUND($C$32*POWER((1+$H$7),$A34-54),2)+$H$9</f>
        <v>6711.47</v>
      </c>
      <c r="D34" s="16">
        <f>(C34+E33)*$H$8</f>
        <v>45035.6533510342</v>
      </c>
      <c r="E34" s="16">
        <f>C34+E33+D34</f>
        <v>607981.320238961</v>
      </c>
      <c r="F34" s="33"/>
      <c r="G34" s="33"/>
      <c r="H34" s="33"/>
    </row>
    <row r="35" ht="20.2" customHeight="1">
      <c r="A35" s="13">
        <v>57</v>
      </c>
      <c r="B35" s="14">
        <f>$B34+1</f>
        <v>2053</v>
      </c>
      <c r="C35" s="20">
        <f>ROUND($C$32*POWER((1+$H$7),$A35-54),2)+$H$9</f>
        <v>6797.15</v>
      </c>
      <c r="D35" s="21">
        <f>(C35+E34)*$H$8</f>
        <v>49182.2776191169</v>
      </c>
      <c r="E35" s="21">
        <f>C35+E34+D35</f>
        <v>663960.747858078</v>
      </c>
      <c r="F35" s="30"/>
      <c r="G35" s="30"/>
      <c r="H35" s="30"/>
    </row>
    <row r="36" ht="20.2" customHeight="1">
      <c r="A36" s="13">
        <v>58</v>
      </c>
      <c r="B36" s="14">
        <f>$B35+1</f>
        <v>2054</v>
      </c>
      <c r="C36" s="15">
        <f>ROUND($C$32*POWER((1+$H$7),$A36-54),2)+$H$9</f>
        <v>6884.1</v>
      </c>
      <c r="D36" s="16">
        <f>(C36+E35)*$H$8</f>
        <v>53667.5878286462</v>
      </c>
      <c r="E36" s="16">
        <f>C36+E35+D36</f>
        <v>724512.435686724</v>
      </c>
      <c r="F36" s="33"/>
      <c r="G36" s="33"/>
      <c r="H36" s="33"/>
    </row>
    <row r="37" ht="20.2" customHeight="1">
      <c r="A37" s="13">
        <v>59</v>
      </c>
      <c r="B37" s="14">
        <f>$B36+1</f>
        <v>2055</v>
      </c>
      <c r="C37" s="20">
        <f>ROUND($C$32*POWER((1+$H$7),$A37-54),2)+$H$9</f>
        <v>6972.37</v>
      </c>
      <c r="D37" s="21">
        <f>(C37+E36)*$H$8</f>
        <v>58518.7844549379</v>
      </c>
      <c r="E37" s="21">
        <f>C37+E36+D37</f>
        <v>790003.590141662</v>
      </c>
      <c r="F37" s="30"/>
      <c r="G37" s="30"/>
      <c r="H37" s="30"/>
    </row>
    <row r="38" ht="20.2" customHeight="1">
      <c r="A38" s="13">
        <v>60</v>
      </c>
      <c r="B38" s="14">
        <f>$B37+1</f>
        <v>2056</v>
      </c>
      <c r="C38" s="15">
        <f>ROUND($C$32*POWER((1+$H$7),$A38-54),2)+$H$9</f>
        <v>7061.95</v>
      </c>
      <c r="D38" s="16">
        <f>(C38+E37)*$H$8</f>
        <v>63765.243211333</v>
      </c>
      <c r="E38" s="16">
        <f>C38+E37+D38</f>
        <v>860830.7833529949</v>
      </c>
      <c r="F38" s="33"/>
      <c r="G38" s="33"/>
      <c r="H38" s="33"/>
    </row>
    <row r="39" ht="20.2" customHeight="1">
      <c r="A39" s="13">
        <v>61</v>
      </c>
      <c r="B39" s="14">
        <f>$B38+1</f>
        <v>2057</v>
      </c>
      <c r="C39" s="20">
        <f>ROUND($C$32*POWER((1+$H$7),$A39-54),2)+$H$9</f>
        <v>7152.88</v>
      </c>
      <c r="D39" s="21">
        <f>(C39+E38)*$H$8</f>
        <v>69438.693068239605</v>
      </c>
      <c r="E39" s="21">
        <f>C39+E38+D39</f>
        <v>937422.356421235</v>
      </c>
      <c r="F39" s="30"/>
      <c r="G39" s="30"/>
      <c r="H39" s="30"/>
    </row>
    <row r="40" ht="20.2" customHeight="1">
      <c r="A40" s="13">
        <v>62</v>
      </c>
      <c r="B40" s="14">
        <f>$B39+1</f>
        <v>2058</v>
      </c>
      <c r="C40" s="15">
        <f>ROUND($C$32*POWER((1+$H$7),$A40-54),2)+$H$9</f>
        <v>7245.17</v>
      </c>
      <c r="D40" s="16">
        <f>(C40+E39)*$H$8</f>
        <v>75573.4021136988</v>
      </c>
      <c r="E40" s="16">
        <f>C40+E39+D40</f>
        <v>1020240.92853493</v>
      </c>
      <c r="F40" s="33"/>
      <c r="G40" s="33"/>
      <c r="H40" s="33"/>
    </row>
    <row r="41" ht="20.2" customHeight="1">
      <c r="A41" s="13">
        <v>63</v>
      </c>
      <c r="B41" s="14">
        <f>$B40+1</f>
        <v>2059</v>
      </c>
      <c r="C41" s="20">
        <f>ROUND($C$32*POWER((1+$H$7),$A41-54),2)+$H$9</f>
        <v>7338.85</v>
      </c>
      <c r="D41" s="21">
        <f>(C41+E40)*$H$8</f>
        <v>82206.382282794395</v>
      </c>
      <c r="E41" s="21">
        <f>C41+E40+D41</f>
        <v>1109786.16081772</v>
      </c>
      <c r="F41" s="30"/>
      <c r="G41" s="30"/>
      <c r="H41" s="30"/>
    </row>
    <row r="42" ht="20.2" customHeight="1">
      <c r="A42" s="13">
        <v>64</v>
      </c>
      <c r="B42" s="14">
        <f>$B41+1</f>
        <v>2060</v>
      </c>
      <c r="C42" s="15">
        <f>ROUND($C$32*POWER((1+$H$7),$A42-54),2)+$H$9</f>
        <v>7433.93</v>
      </c>
      <c r="D42" s="16">
        <f>(C42+E41)*$H$8</f>
        <v>89377.6072654176</v>
      </c>
      <c r="E42" s="16">
        <f>C42+E41+D42</f>
        <v>1206597.69808314</v>
      </c>
      <c r="F42" s="33"/>
      <c r="G42" s="33"/>
      <c r="H42" s="33"/>
    </row>
    <row r="43" ht="20.2" customHeight="1">
      <c r="A43" s="13">
        <v>65</v>
      </c>
      <c r="B43" s="14">
        <f>$B42+1</f>
        <v>2061</v>
      </c>
      <c r="C43" s="20">
        <f>ROUND($C$32*POWER((1+$H$7),$A43-54),2)+$H$9</f>
        <v>7530.44</v>
      </c>
      <c r="D43" s="21">
        <f>(C43+E42)*$H$8</f>
        <v>97130.2510466512</v>
      </c>
      <c r="E43" s="21">
        <f>C43+E42+D43</f>
        <v>1311258.38912979</v>
      </c>
      <c r="F43" s="30"/>
      <c r="G43" s="30"/>
      <c r="H43" s="30"/>
    </row>
  </sheetData>
  <mergeCells count="3">
    <mergeCell ref="A1:H1"/>
    <mergeCell ref="G4:H4"/>
    <mergeCell ref="G12:H13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